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hidePivotFieldList="1"/>
  <bookViews>
    <workbookView xWindow="0" yWindow="30" windowWidth="19410" windowHeight="9285"/>
  </bookViews>
  <sheets>
    <sheet name="Дашборд" sheetId="2" r:id="rId1"/>
    <sheet name="Обработка0" sheetId="3" state="hidden" r:id="rId2"/>
    <sheet name="Данные" sheetId="4" state="hidden" r:id="rId3"/>
    <sheet name="данные2" sheetId="5" state="hidden" r:id="rId4"/>
    <sheet name="обработка2" sheetId="6" state="hidden" r:id="rId5"/>
    <sheet name="обработка" sheetId="7" state="hidden" r:id="rId6"/>
    <sheet name="данные3" sheetId="8" state="hidden" r:id="rId7"/>
    <sheet name="обработка3" sheetId="9" state="hidden" r:id="rId8"/>
  </sheets>
  <calcPr calcId="125725"/>
</workbook>
</file>

<file path=xl/calcChain.xml><?xml version="1.0" encoding="utf-8"?>
<calcChain xmlns="http://schemas.openxmlformats.org/spreadsheetml/2006/main">
  <c r="B12" i="5"/>
  <c r="L2" i="4"/>
  <c r="B1" i="3"/>
  <c r="B2" s="1"/>
  <c r="B1" i="9"/>
  <c r="B5" s="1"/>
  <c r="C43" i="2" s="1"/>
  <c r="B1" i="6"/>
  <c r="B3" s="1"/>
  <c r="B1" i="7"/>
  <c r="B4" s="1"/>
  <c r="D16" i="5"/>
  <c r="C16"/>
  <c r="B16"/>
  <c r="D12"/>
  <c r="C12"/>
  <c r="B6" i="9" l="1"/>
  <c r="I37" i="2" s="1"/>
  <c r="B8" i="9"/>
  <c r="I41" i="2" s="1"/>
  <c r="B4" i="9"/>
  <c r="C41" i="2" s="1"/>
  <c r="B7" i="9"/>
  <c r="I39" i="2" s="1"/>
  <c r="B3" i="9"/>
  <c r="C39" i="2" s="1"/>
  <c r="B2" i="9"/>
  <c r="B4" i="3"/>
  <c r="B2" i="6"/>
  <c r="B2" i="7"/>
  <c r="B9" i="3"/>
  <c r="B17"/>
  <c r="J19" i="2" s="1"/>
  <c r="B15" i="3"/>
  <c r="B3" i="7"/>
  <c r="B4" i="6"/>
  <c r="B9" i="9" l="1"/>
  <c r="C37" i="2"/>
  <c r="P2" i="4"/>
  <c r="P3"/>
  <c r="P4"/>
  <c r="L3"/>
  <c r="L4"/>
  <c r="E8"/>
  <c r="E7"/>
  <c r="E9"/>
  <c r="B16" i="3"/>
  <c r="J1" i="2" s="1"/>
  <c r="E35" l="1"/>
  <c r="B12" i="3"/>
  <c r="D1" i="2" s="1"/>
  <c r="B6" i="3"/>
  <c r="B13"/>
  <c r="B3"/>
  <c r="B14"/>
  <c r="B10"/>
  <c r="B7"/>
  <c r="B8"/>
  <c r="B5"/>
  <c r="B11"/>
</calcChain>
</file>

<file path=xl/sharedStrings.xml><?xml version="1.0" encoding="utf-8"?>
<sst xmlns="http://schemas.openxmlformats.org/spreadsheetml/2006/main" count="101" uniqueCount="49">
  <si>
    <t>Физ. культура и спорт</t>
  </si>
  <si>
    <t>Социальная политика</t>
  </si>
  <si>
    <t>Образование</t>
  </si>
  <si>
    <t>Культура. Кинематография</t>
  </si>
  <si>
    <t>Национальная экономика</t>
  </si>
  <si>
    <t>Общегосударственные вопросы</t>
  </si>
  <si>
    <t>Нац. безопасность и правоохранительная деятельность</t>
  </si>
  <si>
    <t>Нац. оборона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</si>
  <si>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</si>
  <si>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</si>
  <si>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</si>
  <si>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</si>
  <si>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</si>
  <si>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</si>
  <si>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</si>
  <si>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</si>
  <si>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</si>
  <si>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</si>
  <si>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Социальная политика (тыс. руб)</t>
  </si>
  <si>
    <t>Образование (тыс. руб)</t>
  </si>
  <si>
    <t>Культура. Кинематография (тыс. руб)</t>
  </si>
  <si>
    <t>Национальная экономика (тыс. руб)</t>
  </si>
  <si>
    <t>Общегосударственные вопросы (тыс. руб)</t>
  </si>
  <si>
    <t>Физ. культура и спорт (тыс. руб)</t>
  </si>
  <si>
    <t>Нац. безопасность и правоохранительная деятельность (тыс. руб)</t>
  </si>
  <si>
    <t>Нац. оборона (тыс. руб)</t>
  </si>
  <si>
    <t>Жилищно-коммунальное хозяйство (тыс. руб)</t>
  </si>
  <si>
    <t>Охрана окружающей среды (тыс. руб)</t>
  </si>
  <si>
    <t>Налоговые доходы (тыс. руб)</t>
  </si>
  <si>
    <t>Неналоговые доходы (тыс. руб)</t>
  </si>
  <si>
    <t>Безвозмездные поступления (тыс. руб)</t>
  </si>
  <si>
    <t>РАСХОДЫ ~</t>
  </si>
  <si>
    <t>Дефицит бюджета:</t>
  </si>
  <si>
    <t>ДЕФИЦИТ БЮДЖЕТА        ~</t>
  </si>
  <si>
    <t>тыс. руб</t>
  </si>
  <si>
    <t>ДОХОДЫ    ~</t>
  </si>
  <si>
    <t xml:space="preserve">2023г. </t>
  </si>
  <si>
    <t>2024 г.</t>
  </si>
  <si>
    <t>2025 г.</t>
  </si>
  <si>
    <t>2023 г.</t>
  </si>
  <si>
    <t xml:space="preserve">2023 г. </t>
  </si>
  <si>
    <t>Муниципальная программа "Культура Исилькульского муниципального района Омской области"</t>
  </si>
  <si>
    <t>Муниципальная программа "Развитие образования Исилькульского муниципального района"</t>
  </si>
  <si>
    <t>Муниципальная программа "Молодежная политика. Развитие физической культуры и спорта"</t>
  </si>
  <si>
    <t>Муниципальная программа "Комплексное развитие сельских территорий Исилькульского муниципального района, развитие сельского хозяйства и регулирование рынков сельскохозяйственной продукции, сырья и продовольствия"</t>
  </si>
  <si>
    <t>Муниципальная программа "Обеспечение качественными услугами транспортной системы и сферы жилищно - коммунального комплекса в Исилькульском муниципальном районе Омской области"</t>
  </si>
  <si>
    <t>Муниципальная программа "Создание условий для развития экономического потенциала района и эффективного управления муниципальными финансами"</t>
  </si>
  <si>
    <t>Муниципальная программа "Обеспечение общественной безопасности и порядка, противодействие преступности в Исилькульском муниципальном районе Омской области"</t>
  </si>
  <si>
    <t>7 МУНИЦИПАЛЬНЫХ ПРОГРАММ   ~</t>
  </si>
</sst>
</file>

<file path=xl/styles.xml><?xml version="1.0" encoding="utf-8"?>
<styleSheet xmlns="http://schemas.openxmlformats.org/spreadsheetml/2006/main">
  <numFmts count="2">
    <numFmt numFmtId="42" formatCode="_-* #,##0\ &quot;₽&quot;_-;\-* #,##0\ &quot;₽&quot;_-;_-* &quot;-&quot;\ &quot;₽&quot;_-;_-@_-"/>
    <numFmt numFmtId="164" formatCode="#,##0\ _₽"/>
  </numFmts>
  <fonts count="1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i/>
      <sz val="16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i/>
      <sz val="18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8"/>
      <color theme="0"/>
      <name val="Cambria"/>
      <family val="1"/>
      <charset val="204"/>
      <scheme val="major"/>
    </font>
    <font>
      <b/>
      <sz val="18"/>
      <color theme="0"/>
      <name val="AGSouvenirCyr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4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Fill="1"/>
    <xf numFmtId="0" fontId="0" fillId="0" borderId="0" xfId="0" applyAlignment="1">
      <alignment vertical="center"/>
    </xf>
    <xf numFmtId="0" fontId="0" fillId="2" borderId="0" xfId="0" applyFill="1"/>
    <xf numFmtId="42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42" fontId="6" fillId="0" borderId="0" xfId="0" applyNumberFormat="1" applyFont="1" applyAlignment="1">
      <alignment horizontal="left" vertical="center"/>
    </xf>
    <xf numFmtId="0" fontId="2" fillId="0" borderId="0" xfId="0" applyFont="1"/>
    <xf numFmtId="42" fontId="6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Fill="1"/>
    <xf numFmtId="164" fontId="3" fillId="0" borderId="0" xfId="0" applyNumberFormat="1" applyFont="1" applyAlignment="1"/>
    <xf numFmtId="0" fontId="3" fillId="0" borderId="0" xfId="0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3" fontId="8" fillId="0" borderId="0" xfId="0" applyNumberFormat="1" applyFont="1" applyAlignment="1">
      <alignment horizontal="left" vertical="center"/>
    </xf>
    <xf numFmtId="4" fontId="9" fillId="0" borderId="0" xfId="0" applyNumberFormat="1" applyFont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view3D>
      <c:rotX val="75"/>
      <c:perspective val="30"/>
    </c:view3D>
    <c:plotArea>
      <c:layout>
        <c:manualLayout>
          <c:layoutTarget val="inner"/>
          <c:xMode val="edge"/>
          <c:yMode val="edge"/>
          <c:x val="0"/>
          <c:y val="0.11897846151028156"/>
          <c:w val="0.60456730769230749"/>
          <c:h val="0.85333599288461071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2023г. </c:v>
                </c:pt>
              </c:strCache>
            </c:strRef>
          </c:tx>
          <c:dLbls>
            <c:numFmt formatCode="0.0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Percent val="1"/>
          </c:dLbls>
          <c:cat>
            <c:strRef>
              <c:f>Обработка0!$A$2:$A$11</c:f>
              <c:strCache>
                <c:ptCount val="10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Культура.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Физ. культура и спорт</c:v>
                </c:pt>
                <c:pt idx="6">
                  <c:v>Нац. безопасность и правоохранительная деятельность</c:v>
                </c:pt>
                <c:pt idx="7">
                  <c:v>Нац. оборона</c:v>
                </c:pt>
                <c:pt idx="8">
                  <c:v>Жилищно-коммунальное хозяйство</c:v>
                </c:pt>
                <c:pt idx="9">
                  <c:v>Охрана окружающей среды</c:v>
                </c:pt>
              </c:strCache>
            </c:strRef>
          </c:cat>
          <c:val>
            <c:numRef>
              <c:f>Обработка0!$B$2:$B$11</c:f>
              <c:numCache>
                <c:formatCode>General</c:formatCode>
                <c:ptCount val="10"/>
                <c:pt idx="0">
                  <c:v>29497.8</c:v>
                </c:pt>
                <c:pt idx="1">
                  <c:v>970299.51</c:v>
                </c:pt>
                <c:pt idx="2">
                  <c:v>152725.57999999999</c:v>
                </c:pt>
                <c:pt idx="3">
                  <c:v>465097.09</c:v>
                </c:pt>
                <c:pt idx="4">
                  <c:v>140875</c:v>
                </c:pt>
                <c:pt idx="5">
                  <c:v>27247.67</c:v>
                </c:pt>
                <c:pt idx="6">
                  <c:v>1392.25</c:v>
                </c:pt>
                <c:pt idx="7">
                  <c:v>1933.1</c:v>
                </c:pt>
                <c:pt idx="8">
                  <c:v>283544.5</c:v>
                </c:pt>
                <c:pt idx="9">
                  <c:v>3232.04</c:v>
                </c:pt>
              </c:numCache>
            </c:numRef>
          </c:val>
        </c:ser>
        <c:ser>
          <c:idx val="1"/>
          <c:order val="1"/>
          <c:tx>
            <c:strRef>
              <c:f>Обработка0!$A$13:$B$13</c:f>
              <c:strCache>
                <c:ptCount val="1"/>
                <c:pt idx="0">
                  <c:v>Налоговые доходы 404890,29</c:v>
                </c:pt>
              </c:strCache>
            </c:strRef>
          </c:tx>
          <c:val>
            <c:numRef>
              <c:f>Обработка0!$B$12</c:f>
              <c:numCache>
                <c:formatCode>General</c:formatCode>
                <c:ptCount val="1"/>
                <c:pt idx="0">
                  <c:v>2075844.5400000003</c:v>
                </c:pt>
              </c:numCache>
            </c:numRef>
          </c:val>
        </c:ser>
        <c:ser>
          <c:idx val="2"/>
          <c:order val="2"/>
          <c:tx>
            <c:strRef>
              <c:f>Обработка0!$A$13:$B$13</c:f>
              <c:strCache>
                <c:ptCount val="1"/>
                <c:pt idx="0">
                  <c:v>Налоговые доходы 404890,29</c:v>
                </c:pt>
              </c:strCache>
            </c:strRef>
          </c:tx>
          <c:val>
            <c:numRef>
              <c:f>Обработка0!$B$12</c:f>
              <c:numCache>
                <c:formatCode>General</c:formatCode>
                <c:ptCount val="1"/>
                <c:pt idx="0">
                  <c:v>2075844.5400000003</c:v>
                </c:pt>
              </c:numCache>
            </c:numRef>
          </c:val>
        </c:ser>
        <c:ser>
          <c:idx val="3"/>
          <c:order val="3"/>
          <c:tx>
            <c:strRef>
              <c:f>Обработка0!$B$12</c:f>
              <c:strCache>
                <c:ptCount val="1"/>
                <c:pt idx="0">
                  <c:v>2075844,54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ser>
          <c:idx val="4"/>
          <c:order val="4"/>
          <c:tx>
            <c:strRef>
              <c:f>Обработка0!$A$13:$B$13</c:f>
              <c:strCache>
                <c:ptCount val="1"/>
                <c:pt idx="0">
                  <c:v>Налоговые доходы 404890,29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</c:pie3DChart>
    </c:plotArea>
    <c:legend>
      <c:legendPos val="r"/>
      <c:layout>
        <c:manualLayout>
          <c:xMode val="edge"/>
          <c:yMode val="edge"/>
          <c:x val="0.55221939169368561"/>
          <c:y val="7.7899034550505909E-3"/>
          <c:w val="0.35390114753097729"/>
          <c:h val="0.97888943127392114"/>
        </c:manualLayout>
      </c:layout>
      <c:txPr>
        <a:bodyPr/>
        <a:lstStyle/>
        <a:p>
          <a:pPr rtl="0">
            <a:defRPr sz="1050"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/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view3D>
      <c:rotX val="75"/>
      <c:perspective val="30"/>
    </c:view3D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1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2023г. </c:v>
                </c:pt>
              </c:strCache>
            </c:strRef>
          </c:tx>
          <c:dLbls>
            <c:numFmt formatCode="0.00%" sourceLinked="0"/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Percent val="1"/>
          </c:dLbls>
          <c:cat>
            <c:strRef>
              <c:f>Обработка0!$A$13:$A$15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Обработка0!$B$13:$B$15</c:f>
              <c:numCache>
                <c:formatCode>General</c:formatCode>
                <c:ptCount val="3"/>
                <c:pt idx="0">
                  <c:v>404890.29</c:v>
                </c:pt>
                <c:pt idx="1">
                  <c:v>29235.759999999998</c:v>
                </c:pt>
                <c:pt idx="2">
                  <c:v>1612692.25</c:v>
                </c:pt>
              </c:numCache>
            </c:numRef>
          </c:val>
        </c:ser>
        <c:ser>
          <c:idx val="1"/>
          <c:order val="1"/>
          <c:tx>
            <c:strRef>
              <c:f>Обработка0!$A$17:$B$17</c:f>
              <c:strCache>
                <c:ptCount val="1"/>
                <c:pt idx="0">
                  <c:v>Дефицит бюджета: 29026,24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</c:ser>
      </c:pie3DChart>
    </c:plotArea>
    <c:legend>
      <c:legendPos val="r"/>
      <c:layout/>
      <c:txPr>
        <a:bodyPr/>
        <a:lstStyle/>
        <a:p>
          <a:pPr>
            <a:defRPr sz="1050"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view3D>
      <c:perspective val="30"/>
    </c:view3D>
    <c:sideWall>
      <c:spPr>
        <a:noFill/>
        <a:ln>
          <a:solidFill>
            <a:schemeClr val="bg1"/>
          </a:solidFill>
        </a:ln>
      </c:spPr>
    </c:sideWall>
    <c:backWall>
      <c:spPr>
        <a:noFill/>
        <a:ln>
          <a:solidFill>
            <a:schemeClr val="bg1"/>
          </a:solidFill>
        </a:ln>
      </c:spPr>
    </c:backWall>
    <c:plotArea>
      <c:layout/>
      <c:bar3DChart>
        <c:barDir val="col"/>
        <c:grouping val="stacked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Культура. Кинематография (тыс. руб)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60000"/>
                    <a:lumOff val="40000"/>
                  </a:scheme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cat>
            <c:strRef>
              <c:f>обработка!$A$2:$A$4</c:f>
              <c:strCache>
                <c:ptCount val="3"/>
                <c:pt idx="0">
                  <c:v>2023 г.</c:v>
                </c:pt>
                <c:pt idx="1">
                  <c:v>2024 г.</c:v>
                </c:pt>
                <c:pt idx="2">
                  <c:v>2025 г.</c:v>
                </c:pt>
              </c:strCache>
            </c:strRef>
          </c:cat>
          <c:val>
            <c:numRef>
              <c:f>обработка!$B$2:$B$4</c:f>
              <c:numCache>
                <c:formatCode>General</c:formatCode>
                <c:ptCount val="3"/>
                <c:pt idx="0">
                  <c:v>152725.57999999999</c:v>
                </c:pt>
                <c:pt idx="1">
                  <c:v>173105.83</c:v>
                </c:pt>
                <c:pt idx="2">
                  <c:v>184793.73</c:v>
                </c:pt>
              </c:numCache>
            </c:numRef>
          </c:val>
        </c:ser>
        <c:shape val="box"/>
        <c:axId val="134734976"/>
        <c:axId val="134736512"/>
        <c:axId val="0"/>
      </c:bar3DChart>
      <c:catAx>
        <c:axId val="134734976"/>
        <c:scaling>
          <c:orientation val="minMax"/>
        </c:scaling>
        <c:axPos val="b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4736512"/>
        <c:crosses val="autoZero"/>
        <c:auto val="1"/>
        <c:lblAlgn val="ctr"/>
        <c:lblOffset val="100"/>
      </c:catAx>
      <c:valAx>
        <c:axId val="134736512"/>
        <c:scaling>
          <c:orientation val="minMax"/>
        </c:scaling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tickLblPos val="nextTo"/>
        <c:txPr>
          <a:bodyPr/>
          <a:lstStyle/>
          <a:p>
            <a:pPr>
              <a:defRPr sz="1050" b="1">
                <a:solidFill>
                  <a:schemeClr val="bg1"/>
                </a:solidFill>
              </a:defRPr>
            </a:pPr>
            <a:endParaRPr lang="ru-RU"/>
          </a:p>
        </c:txPr>
        <c:crossAx val="134734976"/>
        <c:crosses val="autoZero"/>
        <c:crossBetween val="between"/>
      </c:valAx>
    </c:plotArea>
    <c:legend>
      <c:legendPos val="r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gap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layout>
        <c:manualLayout>
          <c:xMode val="edge"/>
          <c:yMode val="edge"/>
          <c:x val="0.14106149575339808"/>
          <c:y val="2.7777777777777853E-2"/>
        </c:manualLayout>
      </c:layout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view3D>
      <c:perspective val="30"/>
    </c:view3D>
    <c:sideWall>
      <c:spPr>
        <a:noFill/>
        <a:ln>
          <a:solidFill>
            <a:schemeClr val="bg1"/>
          </a:solidFill>
        </a:ln>
      </c:spPr>
    </c:sideWall>
    <c:backWall>
      <c:spPr>
        <a:noFill/>
        <a:ln>
          <a:solidFill>
            <a:schemeClr val="bg1"/>
          </a:solidFill>
        </a:ln>
      </c:spPr>
    </c:backWall>
    <c:plotArea>
      <c:layout/>
      <c:bar3DChart>
        <c:barDir val="col"/>
        <c:grouping val="clustered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(тыс. руб)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60000"/>
                    <a:lumOff val="40000"/>
                  </a:scheme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cat>
            <c:strRef>
              <c:f>обработка2!$A$2:$A$4</c:f>
              <c:strCache>
                <c:ptCount val="3"/>
                <c:pt idx="0">
                  <c:v>2023 г.</c:v>
                </c:pt>
                <c:pt idx="1">
                  <c:v>2024 г.</c:v>
                </c:pt>
                <c:pt idx="2">
                  <c:v>2025 г.</c:v>
                </c:pt>
              </c:strCache>
            </c:strRef>
          </c:cat>
          <c:val>
            <c:numRef>
              <c:f>обработка2!$B$2:$B$4</c:f>
              <c:numCache>
                <c:formatCode>General</c:formatCode>
                <c:ptCount val="3"/>
                <c:pt idx="0">
                  <c:v>404890.29</c:v>
                </c:pt>
                <c:pt idx="1">
                  <c:v>529010.07999999996</c:v>
                </c:pt>
                <c:pt idx="2">
                  <c:v>597255.42000000004</c:v>
                </c:pt>
              </c:numCache>
            </c:numRef>
          </c:val>
        </c:ser>
        <c:shape val="box"/>
        <c:axId val="137435776"/>
        <c:axId val="137462144"/>
        <c:axId val="0"/>
      </c:bar3DChart>
      <c:catAx>
        <c:axId val="137435776"/>
        <c:scaling>
          <c:orientation val="minMax"/>
        </c:scaling>
        <c:axPos val="b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7462144"/>
        <c:crosses val="autoZero"/>
        <c:auto val="1"/>
        <c:lblAlgn val="ctr"/>
        <c:lblOffset val="100"/>
      </c:catAx>
      <c:valAx>
        <c:axId val="137462144"/>
        <c:scaling>
          <c:orientation val="minMax"/>
        </c:scaling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37435776"/>
        <c:crosses val="autoZero"/>
        <c:crossBetween val="between"/>
      </c:valAx>
    </c:plotArea>
    <c:legend>
      <c:legendPos val="r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2" val="0"/>
</file>

<file path=xl/ctrlProps/ctrlProp2.xml><?xml version="1.0" encoding="utf-8"?>
<formControlPr xmlns="http://schemas.microsoft.com/office/spreadsheetml/2009/9/main" objectType="Drop" dropLines="12" dropStyle="combo" dx="20" fmlaLink="обработка!$A$1" fmlaRange="данные2!$A$2:$A$12" sel="10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4:$A$16" sel="3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image" Target="../media/image4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8.jpeg"/><Relationship Id="rId5" Type="http://schemas.openxmlformats.org/officeDocument/2006/relationships/image" Target="../media/image2.jpeg"/><Relationship Id="rId10" Type="http://schemas.openxmlformats.org/officeDocument/2006/relationships/image" Target="../media/image7.jpeg"/><Relationship Id="rId4" Type="http://schemas.openxmlformats.org/officeDocument/2006/relationships/chart" Target="../charts/chart4.xml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1</xdr:row>
      <xdr:rowOff>106680</xdr:rowOff>
    </xdr:from>
    <xdr:to>
      <xdr:col>7</xdr:col>
      <xdr:colOff>91440</xdr:colOff>
      <xdr:row>16</xdr:row>
      <xdr:rowOff>68580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868680</xdr:colOff>
      <xdr:row>2</xdr:row>
      <xdr:rowOff>0</xdr:rowOff>
    </xdr:from>
    <xdr:to>
      <xdr:col>10</xdr:col>
      <xdr:colOff>1004570</xdr:colOff>
      <xdr:row>16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261619</xdr:colOff>
      <xdr:row>28</xdr:row>
      <xdr:rowOff>167639</xdr:rowOff>
    </xdr:from>
    <xdr:to>
      <xdr:col>7</xdr:col>
      <xdr:colOff>390524</xdr:colOff>
      <xdr:row>33</xdr:row>
      <xdr:rowOff>219074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963930</xdr:colOff>
      <xdr:row>28</xdr:row>
      <xdr:rowOff>198120</xdr:rowOff>
    </xdr:from>
    <xdr:to>
      <xdr:col>13</xdr:col>
      <xdr:colOff>647700</xdr:colOff>
      <xdr:row>33</xdr:row>
      <xdr:rowOff>285750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739140</xdr:colOff>
      <xdr:row>0</xdr:row>
      <xdr:rowOff>40474</xdr:rowOff>
    </xdr:from>
    <xdr:ext cx="11772900" cy="1287917"/>
    <xdr:sp macro="" textlink="">
      <xdr:nvSpPr>
        <xdr:cNvPr id="2070" name="TextBox 2069"/>
        <xdr:cNvSpPr txBox="1"/>
      </xdr:nvSpPr>
      <xdr:spPr>
        <a:xfrm>
          <a:off x="958215" y="40474"/>
          <a:ext cx="11772900" cy="128791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3600" b="1" i="1">
              <a:solidFill>
                <a:schemeClr val="bg1"/>
              </a:solidFill>
              <a:latin typeface="Renfrew Cyr" pitchFamily="82" charset="0"/>
            </a:rPr>
            <a:t>Бюджет Исилькульского района за 2023-2025 годы</a:t>
          </a:r>
        </a:p>
      </xdr:txBody>
    </xdr:sp>
    <xdr:clientData/>
  </xdr:oneCellAnchor>
  <xdr:twoCellAnchor>
    <xdr:from>
      <xdr:col>3</xdr:col>
      <xdr:colOff>390525</xdr:colOff>
      <xdr:row>36</xdr:row>
      <xdr:rowOff>57150</xdr:rowOff>
    </xdr:from>
    <xdr:to>
      <xdr:col>4</xdr:col>
      <xdr:colOff>878977</xdr:colOff>
      <xdr:row>37</xdr:row>
      <xdr:rowOff>142875</xdr:rowOff>
    </xdr:to>
    <xdr:pic>
      <xdr:nvPicPr>
        <xdr:cNvPr id="2057" name="Picture 9" descr="ori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8500" y="13115925"/>
          <a:ext cx="1850527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381001</xdr:colOff>
      <xdr:row>38</xdr:row>
      <xdr:rowOff>247650</xdr:rowOff>
    </xdr:from>
    <xdr:to>
      <xdr:col>4</xdr:col>
      <xdr:colOff>979224</xdr:colOff>
      <xdr:row>38</xdr:row>
      <xdr:rowOff>1428750</xdr:rowOff>
    </xdr:to>
    <xdr:pic>
      <xdr:nvPicPr>
        <xdr:cNvPr id="3" name="Picture 9" descr="shkola-v-isilkul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28976" y="14878050"/>
          <a:ext cx="1960298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295275</xdr:colOff>
      <xdr:row>40</xdr:row>
      <xdr:rowOff>38100</xdr:rowOff>
    </xdr:from>
    <xdr:to>
      <xdr:col>4</xdr:col>
      <xdr:colOff>933450</xdr:colOff>
      <xdr:row>40</xdr:row>
      <xdr:rowOff>1365700</xdr:rowOff>
    </xdr:to>
    <xdr:pic>
      <xdr:nvPicPr>
        <xdr:cNvPr id="2058" name="Picture 10" descr="8ef1b78ef551488a260b0753c523292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50" y="16668750"/>
          <a:ext cx="2000250" cy="132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352425</xdr:colOff>
      <xdr:row>42</xdr:row>
      <xdr:rowOff>752475</xdr:rowOff>
    </xdr:from>
    <xdr:to>
      <xdr:col>4</xdr:col>
      <xdr:colOff>1057275</xdr:colOff>
      <xdr:row>42</xdr:row>
      <xdr:rowOff>1990725</xdr:rowOff>
    </xdr:to>
    <xdr:pic>
      <xdr:nvPicPr>
        <xdr:cNvPr id="5" name="Picture 11" descr="photo_2023_08_02_11_30_4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00400" y="19288125"/>
          <a:ext cx="2066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361950</xdr:colOff>
      <xdr:row>35</xdr:row>
      <xdr:rowOff>180975</xdr:rowOff>
    </xdr:from>
    <xdr:to>
      <xdr:col>11</xdr:col>
      <xdr:colOff>2731</xdr:colOff>
      <xdr:row>36</xdr:row>
      <xdr:rowOff>1257300</xdr:rowOff>
    </xdr:to>
    <xdr:pic>
      <xdr:nvPicPr>
        <xdr:cNvPr id="2060" name="Picture 12" descr="phot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06050" y="13049250"/>
          <a:ext cx="2117281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438151</xdr:colOff>
      <xdr:row>40</xdr:row>
      <xdr:rowOff>104776</xdr:rowOff>
    </xdr:from>
    <xdr:to>
      <xdr:col>10</xdr:col>
      <xdr:colOff>1028701</xdr:colOff>
      <xdr:row>40</xdr:row>
      <xdr:rowOff>1402568</xdr:rowOff>
    </xdr:to>
    <xdr:pic>
      <xdr:nvPicPr>
        <xdr:cNvPr id="6" name="Picture 14" descr="bk_info_176463_orig_160495730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1" y="16735426"/>
          <a:ext cx="1847850" cy="1297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400051</xdr:colOff>
      <xdr:row>38</xdr:row>
      <xdr:rowOff>266700</xdr:rowOff>
    </xdr:from>
    <xdr:to>
      <xdr:col>10</xdr:col>
      <xdr:colOff>1181781</xdr:colOff>
      <xdr:row>38</xdr:row>
      <xdr:rowOff>1323975</xdr:rowOff>
    </xdr:to>
    <xdr:pic>
      <xdr:nvPicPr>
        <xdr:cNvPr id="2063" name="Picture 15" descr="2707_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344151" y="14897100"/>
          <a:ext cx="203903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ициальная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50"/>
  <sheetViews>
    <sheetView showGridLines="0" tabSelected="1" zoomScaleNormal="100" workbookViewId="0">
      <selection activeCell="P29" sqref="P29"/>
    </sheetView>
  </sheetViews>
  <sheetFormatPr defaultRowHeight="15"/>
  <cols>
    <col min="1" max="1" width="3.28515625" customWidth="1"/>
    <col min="2" max="2" width="19.5703125" customWidth="1"/>
    <col min="3" max="3" width="19.85546875" customWidth="1"/>
    <col min="4" max="4" width="20.42578125" customWidth="1"/>
    <col min="5" max="5" width="23.7109375" customWidth="1"/>
    <col min="6" max="6" width="14" customWidth="1"/>
    <col min="7" max="7" width="0.140625" customWidth="1"/>
    <col min="8" max="8" width="29.28515625" customWidth="1"/>
    <col min="9" max="10" width="18.85546875" customWidth="1"/>
    <col min="11" max="11" width="18.28515625" customWidth="1"/>
    <col min="14" max="14" width="13.140625" customWidth="1"/>
  </cols>
  <sheetData>
    <row r="1" spans="3:11" ht="147" customHeight="1">
      <c r="C1" s="25" t="s">
        <v>31</v>
      </c>
      <c r="D1" s="17">
        <f>Обработка0!$B$12</f>
        <v>2075844.5400000003</v>
      </c>
      <c r="E1" s="20" t="s">
        <v>34</v>
      </c>
      <c r="I1" s="25" t="s">
        <v>35</v>
      </c>
      <c r="J1" s="19">
        <f>Обработка0!$B$16</f>
        <v>2046818.3</v>
      </c>
      <c r="K1" s="18" t="s">
        <v>34</v>
      </c>
    </row>
    <row r="13" spans="3:11" ht="22.9" customHeight="1"/>
    <row r="14" spans="3:11" ht="13.9" customHeight="1"/>
    <row r="15" spans="3:11" ht="43.9" customHeight="1"/>
    <row r="16" spans="3:11" ht="37.15" customHeight="1"/>
    <row r="18" spans="1:31" ht="0.75" customHeight="1">
      <c r="H18" s="8"/>
      <c r="I18" s="8"/>
      <c r="J18" s="8"/>
      <c r="K18" s="8"/>
      <c r="L18" s="8"/>
      <c r="M18" s="8"/>
      <c r="N18" s="8"/>
    </row>
    <row r="19" spans="1:31" ht="41.45" customHeight="1">
      <c r="H19" s="21" t="s">
        <v>33</v>
      </c>
      <c r="J19" s="22">
        <f>Обработка0!$B$17</f>
        <v>29026.240000000002</v>
      </c>
      <c r="K19" s="21" t="s">
        <v>34</v>
      </c>
    </row>
    <row r="20" spans="1:31" ht="1.1499999999999999" customHeight="1">
      <c r="H20" s="8"/>
      <c r="I20" s="8"/>
      <c r="J20" s="8"/>
      <c r="K20" s="8"/>
      <c r="L20" s="8"/>
      <c r="M20" s="8"/>
      <c r="N20" s="8"/>
    </row>
    <row r="21" spans="1:31" ht="18.600000000000001" customHeight="1"/>
    <row r="27" spans="1:31" ht="52.9" customHeight="1"/>
    <row r="28" spans="1:31" ht="13.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51.6" customHeight="1"/>
    <row r="30" spans="1:31" ht="64.5" customHeight="1"/>
    <row r="31" spans="1:31" ht="57.6" customHeight="1"/>
    <row r="32" spans="1:31" ht="66" customHeight="1"/>
    <row r="33" spans="2:10" ht="51.6" customHeight="1"/>
    <row r="34" spans="2:10" ht="45" customHeight="1"/>
    <row r="35" spans="2:10" ht="34.15" customHeight="1">
      <c r="B35" s="10" t="s">
        <v>48</v>
      </c>
      <c r="E35" s="9">
        <f>обработка3!$B$9</f>
        <v>1756969612.3400002</v>
      </c>
    </row>
    <row r="36" spans="2:10">
      <c r="G36" s="8"/>
    </row>
    <row r="37" spans="2:10" ht="102" customHeight="1">
      <c r="B37" s="11" t="s">
        <v>41</v>
      </c>
      <c r="C37" s="12">
        <f>обработка3!$B$2</f>
        <v>207821362.90000001</v>
      </c>
      <c r="G37" s="8"/>
      <c r="H37" s="15" t="s">
        <v>45</v>
      </c>
      <c r="I37" s="14">
        <f>обработка3!$B$6</f>
        <v>64367156.270000003</v>
      </c>
    </row>
    <row r="38" spans="2:10" ht="21.75" customHeight="1">
      <c r="B38" s="24"/>
      <c r="C38" s="13"/>
      <c r="G38" s="8"/>
      <c r="H38" s="13"/>
      <c r="I38" s="13"/>
    </row>
    <row r="39" spans="2:10" ht="142.9" customHeight="1">
      <c r="B39" s="11" t="s">
        <v>42</v>
      </c>
      <c r="C39" s="14">
        <f>обработка3!$B$3</f>
        <v>1231923165.45</v>
      </c>
      <c r="D39" s="7"/>
      <c r="G39" s="8"/>
      <c r="H39" s="11" t="s">
        <v>46</v>
      </c>
      <c r="I39" s="14">
        <f>обработка3!$B$7</f>
        <v>204197542.09</v>
      </c>
      <c r="J39" s="7"/>
    </row>
    <row r="40" spans="2:10" ht="15.4" customHeight="1">
      <c r="B40" s="13"/>
      <c r="C40" s="13"/>
      <c r="G40" s="8"/>
      <c r="H40" s="13"/>
      <c r="I40" s="13"/>
    </row>
    <row r="41" spans="2:10" ht="131.25" customHeight="1">
      <c r="B41" s="11" t="s">
        <v>43</v>
      </c>
      <c r="C41" s="14">
        <f>обработка3!$B$4</f>
        <v>47473588.409999996</v>
      </c>
      <c r="G41" s="8"/>
      <c r="H41" s="11" t="s">
        <v>47</v>
      </c>
      <c r="I41" s="14">
        <f>обработка3!$B$8</f>
        <v>316887.8</v>
      </c>
    </row>
    <row r="42" spans="2:10" ht="28.5" customHeight="1">
      <c r="B42" s="13"/>
      <c r="C42" s="13"/>
      <c r="G42" s="8"/>
      <c r="H42" s="13"/>
      <c r="I42" s="13"/>
    </row>
    <row r="43" spans="2:10" ht="256.5">
      <c r="B43" s="11" t="s">
        <v>44</v>
      </c>
      <c r="C43" s="14">
        <f>обработка3!$B$5</f>
        <v>869909.42</v>
      </c>
      <c r="G43" s="8"/>
      <c r="H43" s="11"/>
      <c r="I43" s="14"/>
    </row>
    <row r="44" spans="2:10">
      <c r="G44" s="8"/>
    </row>
    <row r="45" spans="2:10">
      <c r="G45" s="6"/>
    </row>
    <row r="46" spans="2:10">
      <c r="G46" s="6"/>
    </row>
    <row r="47" spans="2:10">
      <c r="G47" s="6"/>
    </row>
    <row r="48" spans="2:10">
      <c r="G48" s="16"/>
    </row>
    <row r="49" spans="7:7">
      <c r="G49" s="6"/>
    </row>
    <row r="50" spans="7:7">
      <c r="G50" s="6"/>
    </row>
  </sheetData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7"/>
  <sheetViews>
    <sheetView workbookViewId="0">
      <selection activeCell="A11" sqref="A11"/>
    </sheetView>
  </sheetViews>
  <sheetFormatPr defaultRowHeight="15"/>
  <cols>
    <col min="1" max="1" width="48.7109375" customWidth="1"/>
    <col min="2" max="2" width="25.140625" customWidth="1"/>
  </cols>
  <sheetData>
    <row r="1" spans="1:2">
      <c r="A1">
        <v>1</v>
      </c>
      <c r="B1" t="str">
        <f>INDEX(Данные!A2:A13, A1)</f>
        <v xml:space="preserve">2023г. </v>
      </c>
    </row>
    <row r="2" spans="1:2">
      <c r="A2" t="s">
        <v>1</v>
      </c>
      <c r="B2">
        <f>VLOOKUP(B$1,Данные!$A:$P,MATCH(A2,Данные!$A$1:$P$1,0),0)</f>
        <v>29497.8</v>
      </c>
    </row>
    <row r="3" spans="1:2">
      <c r="A3" t="s">
        <v>2</v>
      </c>
      <c r="B3">
        <f>VLOOKUP(B$1,Данные!$A:$P,MATCH(A3,Данные!$A$1:$P$1,0),0)</f>
        <v>970299.51</v>
      </c>
    </row>
    <row r="4" spans="1:2">
      <c r="A4" t="s">
        <v>3</v>
      </c>
      <c r="B4">
        <f>VLOOKUP(B$1,Данные!$A:$P,MATCH(A4,Данные!$A$1:$P$1,0),0)</f>
        <v>152725.57999999999</v>
      </c>
    </row>
    <row r="5" spans="1:2">
      <c r="A5" t="s">
        <v>4</v>
      </c>
      <c r="B5">
        <f>VLOOKUP(B$1,Данные!$A:$P,MATCH(A5,Данные!$A$1:$P$1,0),0)</f>
        <v>465097.09</v>
      </c>
    </row>
    <row r="6" spans="1:2">
      <c r="A6" t="s">
        <v>5</v>
      </c>
      <c r="B6">
        <f>VLOOKUP(B$1,Данные!$A:$P,MATCH(A6,Данные!$A$1:$P$1,0),0)</f>
        <v>140875</v>
      </c>
    </row>
    <row r="7" spans="1:2">
      <c r="A7" t="s">
        <v>0</v>
      </c>
      <c r="B7">
        <f>VLOOKUP(B$1,Данные!$A:$P,MATCH(A7,Данные!$A$1:$P$1,0),0)</f>
        <v>27247.67</v>
      </c>
    </row>
    <row r="8" spans="1:2">
      <c r="A8" t="s">
        <v>6</v>
      </c>
      <c r="B8">
        <f>VLOOKUP(B$1,Данные!$A:$P,MATCH(A8,Данные!$A$1:$P$1,0),0)</f>
        <v>1392.25</v>
      </c>
    </row>
    <row r="9" spans="1:2">
      <c r="A9" t="s">
        <v>7</v>
      </c>
      <c r="B9">
        <f>VLOOKUP(B$1,Данные!$A:$P,MATCH(A9,Данные!$A$1:$P$1,0),0)</f>
        <v>1933.1</v>
      </c>
    </row>
    <row r="10" spans="1:2">
      <c r="A10" t="s">
        <v>8</v>
      </c>
      <c r="B10">
        <f>VLOOKUP(B$1,Данные!$A:$P,MATCH(A10,Данные!$A$1:$P$1,0),0)</f>
        <v>283544.5</v>
      </c>
    </row>
    <row r="11" spans="1:2">
      <c r="A11" t="s">
        <v>9</v>
      </c>
      <c r="B11">
        <f>VLOOKUP(B$1,Данные!$A:$P,MATCH(A11,Данные!$A$1:$P$1,0),0)</f>
        <v>3232.04</v>
      </c>
    </row>
    <row r="12" spans="1:2">
      <c r="A12" t="s">
        <v>16</v>
      </c>
      <c r="B12">
        <f>VLOOKUP(B$1,Данные!$A:$P,MATCH(A12,Данные!$A$1:$P$1,0),0)</f>
        <v>2075844.5400000003</v>
      </c>
    </row>
    <row r="13" spans="1:2">
      <c r="A13" t="s">
        <v>15</v>
      </c>
      <c r="B13">
        <f>VLOOKUP(B$1,Данные!$A:$P,MATCH(A13,Данные!$A$1:$P$1,0),0)</f>
        <v>404890.29</v>
      </c>
    </row>
    <row r="14" spans="1:2">
      <c r="A14" t="s">
        <v>13</v>
      </c>
      <c r="B14">
        <f>VLOOKUP(B$1,Данные!$A:$P,MATCH(A14,Данные!$A$1:$P$1,0),0)</f>
        <v>29235.759999999998</v>
      </c>
    </row>
    <row r="15" spans="1:2">
      <c r="A15" t="s">
        <v>14</v>
      </c>
      <c r="B15">
        <f>VLOOKUP(B$1,Данные!$A:$P,MATCH(A15,Данные!$A$1:$P$1,0),0)</f>
        <v>1612692.25</v>
      </c>
    </row>
    <row r="16" spans="1:2">
      <c r="A16" t="s">
        <v>17</v>
      </c>
      <c r="B16">
        <f>VLOOKUP(B$1,Данные!$A:$Q,MATCH(A16,Данные!$A$1:$P$1,0),0)</f>
        <v>2046818.3</v>
      </c>
    </row>
    <row r="17" spans="1:2">
      <c r="A17" t="s">
        <v>32</v>
      </c>
      <c r="B17">
        <f>VLOOKUP(B$1,Данные!$A:$Q,MATCH(A17,Данные!$A$1:$Q$1,0),0)</f>
        <v>29026.240000000002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4"/>
  <sheetViews>
    <sheetView workbookViewId="0">
      <selection activeCell="A11" sqref="A11"/>
    </sheetView>
  </sheetViews>
  <sheetFormatPr defaultRowHeight="15"/>
  <cols>
    <col min="1" max="1" width="11.140625" customWidth="1"/>
    <col min="2" max="2" width="21.7109375" customWidth="1"/>
    <col min="3" max="3" width="21.140625" customWidth="1"/>
    <col min="4" max="4" width="26" customWidth="1"/>
    <col min="5" max="5" width="25.42578125" customWidth="1"/>
    <col min="6" max="6" width="30.5703125" customWidth="1"/>
    <col min="7" max="7" width="21.42578125" customWidth="1"/>
    <col min="8" max="8" width="51.140625" customWidth="1"/>
    <col min="9" max="9" width="14.7109375" customWidth="1"/>
    <col min="10" max="10" width="18.42578125" customWidth="1"/>
    <col min="11" max="11" width="34" customWidth="1"/>
    <col min="12" max="12" width="26.7109375" customWidth="1"/>
    <col min="13" max="13" width="17.7109375" customWidth="1"/>
    <col min="14" max="14" width="13.28515625" customWidth="1"/>
    <col min="15" max="15" width="13.85546875" customWidth="1"/>
    <col min="16" max="16" width="13.28515625" customWidth="1"/>
    <col min="17" max="17" width="18.42578125" customWidth="1"/>
  </cols>
  <sheetData>
    <row r="1" spans="1:17" ht="58.15" customHeight="1">
      <c r="A1" s="3" t="s">
        <v>11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0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16</v>
      </c>
      <c r="M1" s="2" t="s">
        <v>15</v>
      </c>
      <c r="N1" s="5" t="s">
        <v>13</v>
      </c>
      <c r="O1" s="5" t="s">
        <v>14</v>
      </c>
      <c r="P1" s="3" t="s">
        <v>17</v>
      </c>
      <c r="Q1" t="s">
        <v>32</v>
      </c>
    </row>
    <row r="2" spans="1:17">
      <c r="A2" s="4" t="s">
        <v>36</v>
      </c>
      <c r="B2" s="5">
        <v>29497.8</v>
      </c>
      <c r="C2" s="5">
        <v>970299.51</v>
      </c>
      <c r="D2" s="5">
        <v>152725.57999999999</v>
      </c>
      <c r="E2" s="5">
        <v>465097.09</v>
      </c>
      <c r="F2" s="5">
        <v>140875</v>
      </c>
      <c r="G2" s="5">
        <v>27247.67</v>
      </c>
      <c r="H2" s="5">
        <v>1392.25</v>
      </c>
      <c r="I2" s="4">
        <v>1933.1</v>
      </c>
      <c r="J2" s="5">
        <v>283544.5</v>
      </c>
      <c r="K2" s="4">
        <v>3232.04</v>
      </c>
      <c r="L2" s="2">
        <f>SUM(B2:K2)</f>
        <v>2075844.5400000003</v>
      </c>
      <c r="M2" s="2">
        <v>404890.29</v>
      </c>
      <c r="N2" s="2">
        <v>29235.759999999998</v>
      </c>
      <c r="O2" s="2">
        <v>1612692.25</v>
      </c>
      <c r="P2" s="2">
        <f>SUM(M2:O2)</f>
        <v>2046818.3</v>
      </c>
      <c r="Q2" s="2">
        <v>29026.240000000002</v>
      </c>
    </row>
    <row r="3" spans="1:17">
      <c r="A3" s="4" t="s">
        <v>37</v>
      </c>
      <c r="B3" s="5">
        <v>29601.4</v>
      </c>
      <c r="C3" s="5">
        <v>1179178.1200000001</v>
      </c>
      <c r="D3" s="5">
        <v>173105.83</v>
      </c>
      <c r="E3" s="5">
        <v>179120.84</v>
      </c>
      <c r="F3" s="5">
        <v>166043.54999999999</v>
      </c>
      <c r="G3" s="5">
        <v>18506.27</v>
      </c>
      <c r="H3" s="5">
        <v>3700.58</v>
      </c>
      <c r="I3" s="4">
        <v>2650.29</v>
      </c>
      <c r="J3" s="5">
        <v>145458.78</v>
      </c>
      <c r="K3" s="5">
        <v>4425.26</v>
      </c>
      <c r="L3" s="2">
        <f>SUM(B3:K3)</f>
        <v>1901790.9200000004</v>
      </c>
      <c r="M3" s="2">
        <v>529010.07999999996</v>
      </c>
      <c r="N3" s="2">
        <v>37470.25</v>
      </c>
      <c r="O3" s="2">
        <v>1307519.81</v>
      </c>
      <c r="P3" s="2">
        <f>SUM(M3:O3)</f>
        <v>1874000.1400000001</v>
      </c>
      <c r="Q3" s="2">
        <v>27790.78</v>
      </c>
    </row>
    <row r="4" spans="1:17">
      <c r="A4" s="4" t="s">
        <v>38</v>
      </c>
      <c r="B4" s="5">
        <v>30072.44</v>
      </c>
      <c r="C4" s="5">
        <v>1259539.93</v>
      </c>
      <c r="D4" s="5">
        <v>184793.73</v>
      </c>
      <c r="E4" s="5">
        <v>239190.91</v>
      </c>
      <c r="F4" s="5">
        <v>181629.2</v>
      </c>
      <c r="G4" s="5">
        <v>40013.97</v>
      </c>
      <c r="H4" s="5">
        <v>1518.42</v>
      </c>
      <c r="I4" s="4">
        <v>2699.52</v>
      </c>
      <c r="J4" s="5">
        <v>170371.6</v>
      </c>
      <c r="K4" s="2">
        <v>764.28</v>
      </c>
      <c r="L4" s="2">
        <f>SUM(B4:K4)</f>
        <v>2110593.9999999995</v>
      </c>
      <c r="M4" s="2">
        <v>597255.42000000004</v>
      </c>
      <c r="N4" s="2">
        <v>34320.44</v>
      </c>
      <c r="O4" s="2">
        <v>1438760.74</v>
      </c>
      <c r="P4" s="2">
        <f>SUM(M4:O4)</f>
        <v>2070336.6</v>
      </c>
      <c r="Q4" s="2">
        <v>40257.4</v>
      </c>
    </row>
    <row r="5" spans="1:17">
      <c r="B5" s="2"/>
      <c r="C5" s="2"/>
      <c r="D5" s="2"/>
    </row>
    <row r="6" spans="1:17">
      <c r="B6" s="2" t="s">
        <v>12</v>
      </c>
      <c r="C6" s="2" t="s">
        <v>13</v>
      </c>
      <c r="D6" s="2" t="s">
        <v>14</v>
      </c>
      <c r="E6" s="1" t="s">
        <v>10</v>
      </c>
    </row>
    <row r="7" spans="1:17">
      <c r="A7" t="s">
        <v>39</v>
      </c>
      <c r="B7" s="2">
        <v>404890.29</v>
      </c>
      <c r="C7" s="2">
        <v>29235.759999999998</v>
      </c>
      <c r="D7" s="2">
        <v>1612692.25</v>
      </c>
      <c r="E7" s="2">
        <f>SUM(B7:D7)</f>
        <v>2046818.3</v>
      </c>
    </row>
    <row r="8" spans="1:17">
      <c r="A8" t="s">
        <v>37</v>
      </c>
      <c r="B8" s="2">
        <v>529010.07999999996</v>
      </c>
      <c r="C8" s="2">
        <v>37470.25</v>
      </c>
      <c r="D8" s="2">
        <v>1307519.81</v>
      </c>
      <c r="E8" s="2">
        <f>SUM(B8:D8)</f>
        <v>1874000.1400000001</v>
      </c>
    </row>
    <row r="9" spans="1:17">
      <c r="A9" t="s">
        <v>38</v>
      </c>
      <c r="B9" s="2">
        <v>485721.31</v>
      </c>
      <c r="C9" s="2">
        <v>53508.69</v>
      </c>
      <c r="D9" s="2">
        <v>1962604.5</v>
      </c>
      <c r="E9" s="2">
        <f>SUM(B9:D9)</f>
        <v>2501834.5</v>
      </c>
    </row>
    <row r="12" spans="1:17">
      <c r="B12" s="2"/>
      <c r="C12" s="2"/>
      <c r="D12" s="2"/>
    </row>
    <row r="13" spans="1:17">
      <c r="D13" s="2"/>
    </row>
    <row r="14" spans="1:17">
      <c r="A14" s="1"/>
      <c r="B14" s="2"/>
      <c r="C14" s="2"/>
      <c r="D14" s="2"/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6"/>
  <sheetViews>
    <sheetView workbookViewId="0">
      <selection activeCell="A11" sqref="A11"/>
    </sheetView>
  </sheetViews>
  <sheetFormatPr defaultRowHeight="15"/>
  <cols>
    <col min="1" max="1" width="28.5703125" customWidth="1"/>
    <col min="2" max="2" width="16.85546875" customWidth="1"/>
    <col min="3" max="3" width="22" customWidth="1"/>
    <col min="4" max="4" width="21.7109375" customWidth="1"/>
  </cols>
  <sheetData>
    <row r="1" spans="1:4">
      <c r="A1" s="3" t="s">
        <v>11</v>
      </c>
      <c r="B1" s="4" t="s">
        <v>39</v>
      </c>
      <c r="C1" s="4" t="s">
        <v>37</v>
      </c>
      <c r="D1" s="4" t="s">
        <v>38</v>
      </c>
    </row>
    <row r="2" spans="1:4" ht="30">
      <c r="A2" s="4" t="s">
        <v>18</v>
      </c>
      <c r="B2" s="5">
        <v>29497.8</v>
      </c>
      <c r="C2" s="5">
        <v>29601.4</v>
      </c>
      <c r="D2" s="5">
        <v>30072.44</v>
      </c>
    </row>
    <row r="3" spans="1:4">
      <c r="A3" s="4" t="s">
        <v>19</v>
      </c>
      <c r="B3" s="5">
        <v>970299.51</v>
      </c>
      <c r="C3" s="5">
        <v>1179178.1200000001</v>
      </c>
      <c r="D3" s="5">
        <v>1259539.93</v>
      </c>
    </row>
    <row r="4" spans="1:4" ht="30">
      <c r="A4" s="4" t="s">
        <v>20</v>
      </c>
      <c r="B4" s="5">
        <v>152725.57999999999</v>
      </c>
      <c r="C4" s="5">
        <v>173105.83</v>
      </c>
      <c r="D4" s="5">
        <v>184793.73</v>
      </c>
    </row>
    <row r="5" spans="1:4" ht="30">
      <c r="A5" s="4" t="s">
        <v>21</v>
      </c>
      <c r="B5" s="5">
        <v>465097.09</v>
      </c>
      <c r="C5" s="5">
        <v>179120.84</v>
      </c>
      <c r="D5" s="5">
        <v>239190.91</v>
      </c>
    </row>
    <row r="6" spans="1:4" ht="30">
      <c r="A6" s="4" t="s">
        <v>22</v>
      </c>
      <c r="B6" s="5">
        <v>140875</v>
      </c>
      <c r="C6" s="5">
        <v>166043.54999999999</v>
      </c>
      <c r="D6" s="5">
        <v>181629.2</v>
      </c>
    </row>
    <row r="7" spans="1:4" ht="30">
      <c r="A7" s="4" t="s">
        <v>23</v>
      </c>
      <c r="B7" s="5">
        <v>27247.67</v>
      </c>
      <c r="C7" s="5">
        <v>18506.27</v>
      </c>
      <c r="D7" s="5">
        <v>40013.97</v>
      </c>
    </row>
    <row r="8" spans="1:4" ht="45">
      <c r="A8" s="4" t="s">
        <v>24</v>
      </c>
      <c r="B8" s="5">
        <v>1392.25</v>
      </c>
      <c r="C8" s="5">
        <v>3700.58</v>
      </c>
      <c r="D8" s="5">
        <v>1518.42</v>
      </c>
    </row>
    <row r="9" spans="1:4">
      <c r="A9" s="4" t="s">
        <v>25</v>
      </c>
      <c r="B9" s="4">
        <v>1933.1</v>
      </c>
      <c r="C9" s="4">
        <v>2650.29</v>
      </c>
      <c r="D9" s="4">
        <v>2699.52</v>
      </c>
    </row>
    <row r="10" spans="1:4" ht="30">
      <c r="A10" s="4" t="s">
        <v>26</v>
      </c>
      <c r="B10" s="5">
        <v>283544.5</v>
      </c>
      <c r="C10" s="5">
        <v>145458.78</v>
      </c>
      <c r="D10" s="5">
        <v>170371.6</v>
      </c>
    </row>
    <row r="11" spans="1:4" ht="30">
      <c r="A11" s="4" t="s">
        <v>27</v>
      </c>
      <c r="B11" s="4">
        <v>3232.04</v>
      </c>
      <c r="C11" s="5">
        <v>4425.2560000000003</v>
      </c>
      <c r="D11" s="2">
        <v>764.28</v>
      </c>
    </row>
    <row r="12" spans="1:4">
      <c r="A12" s="3" t="s">
        <v>16</v>
      </c>
      <c r="B12" s="2">
        <f>SUM(B2:B11)</f>
        <v>2075844.5400000003</v>
      </c>
      <c r="C12" s="2">
        <f>SUM(C2:C11)</f>
        <v>1901790.9160000004</v>
      </c>
      <c r="D12" s="2">
        <f>SUM(D2:D11)</f>
        <v>2110593.9999999995</v>
      </c>
    </row>
    <row r="13" spans="1:4">
      <c r="A13" s="2" t="s">
        <v>28</v>
      </c>
      <c r="B13" s="2">
        <v>404890.29</v>
      </c>
      <c r="C13" s="2">
        <v>529010.07999999996</v>
      </c>
      <c r="D13" s="2">
        <v>597255.42000000004</v>
      </c>
    </row>
    <row r="14" spans="1:4" ht="30">
      <c r="A14" s="5" t="s">
        <v>29</v>
      </c>
      <c r="B14" s="2">
        <v>29235.759999999998</v>
      </c>
      <c r="C14" s="2">
        <v>37470.25</v>
      </c>
      <c r="D14" s="2">
        <v>34320.44</v>
      </c>
    </row>
    <row r="15" spans="1:4" ht="30">
      <c r="A15" s="5" t="s">
        <v>30</v>
      </c>
      <c r="B15" s="2">
        <v>1612692.25</v>
      </c>
      <c r="C15" s="2">
        <v>1307519.81</v>
      </c>
      <c r="D15" s="2">
        <v>1438760.74</v>
      </c>
    </row>
    <row r="16" spans="1:4">
      <c r="A16" s="3" t="s">
        <v>17</v>
      </c>
      <c r="B16" s="2">
        <f>SUM(B13:B15)</f>
        <v>2046818.3</v>
      </c>
      <c r="C16" s="2">
        <f>SUM(C13:C15)</f>
        <v>1874000.1400000001</v>
      </c>
      <c r="D16" s="2">
        <f>SUM(D13:D15)</f>
        <v>2070336.6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A11" sqref="A11"/>
    </sheetView>
  </sheetViews>
  <sheetFormatPr defaultRowHeight="15"/>
  <cols>
    <col min="2" max="2" width="45.140625" customWidth="1"/>
  </cols>
  <sheetData>
    <row r="1" spans="1:2">
      <c r="A1">
        <v>1</v>
      </c>
      <c r="B1" t="str">
        <f>INDEX(данные2!A13:A15, A1)</f>
        <v>Налоговые доходы (тыс. руб)</v>
      </c>
    </row>
    <row r="2" spans="1:2">
      <c r="A2" t="s">
        <v>39</v>
      </c>
      <c r="B2">
        <f>VLOOKUP(B$1,данные2!$A:$Q,MATCH(A2,данные2!$A$1:$Q$1,0),0)</f>
        <v>404890.29</v>
      </c>
    </row>
    <row r="3" spans="1:2">
      <c r="A3" t="s">
        <v>37</v>
      </c>
      <c r="B3">
        <f>VLOOKUP(B$1,данные2!$A:$Q,MATCH(A3,данные2!$A$1:$Q$1,0),0)</f>
        <v>529010.07999999996</v>
      </c>
    </row>
    <row r="4" spans="1:2">
      <c r="A4" t="s">
        <v>38</v>
      </c>
      <c r="B4">
        <f>VLOOKUP(B$1,данные2!$A:$Q,MATCH(A4,данные2!$A$1:$Q$1,0),0)</f>
        <v>597255.42000000004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A11" sqref="A11"/>
    </sheetView>
  </sheetViews>
  <sheetFormatPr defaultRowHeight="15"/>
  <cols>
    <col min="2" max="2" width="41.5703125" customWidth="1"/>
  </cols>
  <sheetData>
    <row r="1" spans="1:2">
      <c r="A1">
        <v>3</v>
      </c>
      <c r="B1" t="str">
        <f>INDEX(данные2!A2:A11, A1)</f>
        <v>Культура. Кинематография (тыс. руб)</v>
      </c>
    </row>
    <row r="2" spans="1:2">
      <c r="A2" t="s">
        <v>39</v>
      </c>
      <c r="B2">
        <f>VLOOKUP(B$1,данные2!$A:$Q,MATCH(A2,данные2!$A$1:$Q$1,0),0)</f>
        <v>152725.57999999999</v>
      </c>
    </row>
    <row r="3" spans="1:2">
      <c r="A3" t="s">
        <v>37</v>
      </c>
      <c r="B3">
        <f>VLOOKUP(B$1,данные2!$A:$Q,MATCH(A3,данные2!$A$1:$Q$1,0),0)</f>
        <v>173105.83</v>
      </c>
    </row>
    <row r="4" spans="1:2">
      <c r="A4" t="s">
        <v>38</v>
      </c>
      <c r="B4">
        <f>VLOOKUP(B$1,данные2!$A:$Q,MATCH(A4,данные2!$A$1:$Q$1,0),0)</f>
        <v>184793.73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activeCell="A11" sqref="A11"/>
    </sheetView>
  </sheetViews>
  <sheetFormatPr defaultRowHeight="15"/>
  <cols>
    <col min="2" max="2" width="26" customWidth="1"/>
    <col min="3" max="3" width="34.28515625" customWidth="1"/>
    <col min="4" max="4" width="21.7109375" customWidth="1"/>
    <col min="5" max="5" width="39.42578125" customWidth="1"/>
    <col min="6" max="6" width="34.7109375" customWidth="1"/>
    <col min="7" max="7" width="24.5703125" customWidth="1"/>
    <col min="8" max="8" width="27" customWidth="1"/>
    <col min="9" max="9" width="17.42578125" customWidth="1"/>
  </cols>
  <sheetData>
    <row r="1" spans="1:8" ht="125.65" customHeight="1">
      <c r="A1" s="3" t="s">
        <v>11</v>
      </c>
      <c r="B1" s="4" t="s">
        <v>41</v>
      </c>
      <c r="C1" s="4" t="s">
        <v>42</v>
      </c>
      <c r="D1" s="4" t="s">
        <v>43</v>
      </c>
      <c r="E1" s="4" t="s">
        <v>44</v>
      </c>
      <c r="F1" s="4" t="s">
        <v>45</v>
      </c>
      <c r="G1" s="4" t="s">
        <v>46</v>
      </c>
      <c r="H1" s="4" t="s">
        <v>47</v>
      </c>
    </row>
    <row r="2" spans="1:8">
      <c r="A2" s="4" t="s">
        <v>40</v>
      </c>
      <c r="B2" s="2">
        <v>175703325.30000001</v>
      </c>
      <c r="C2" s="5">
        <v>947101571.54999995</v>
      </c>
      <c r="D2" s="5">
        <v>31829842.370000001</v>
      </c>
      <c r="E2" s="5">
        <v>345865058.81999999</v>
      </c>
      <c r="F2" s="5">
        <v>169091878.24000001</v>
      </c>
      <c r="G2" s="5">
        <v>146501389.02000001</v>
      </c>
      <c r="H2" s="5">
        <v>185477.8</v>
      </c>
    </row>
    <row r="3" spans="1:8">
      <c r="A3" s="4" t="s">
        <v>37</v>
      </c>
      <c r="B3" s="5">
        <v>197747284.41</v>
      </c>
      <c r="C3" s="5">
        <v>1155837283.1199999</v>
      </c>
      <c r="D3" s="23">
        <v>19203831.170000002</v>
      </c>
      <c r="E3" s="5">
        <v>15307408.51</v>
      </c>
      <c r="F3" s="5">
        <v>89492576.129999995</v>
      </c>
      <c r="G3" s="5">
        <v>161134213.94</v>
      </c>
      <c r="H3" s="5">
        <v>672924.3</v>
      </c>
    </row>
    <row r="4" spans="1:8">
      <c r="A4" s="4" t="s">
        <v>38</v>
      </c>
      <c r="B4" s="5">
        <v>207821362.90000001</v>
      </c>
      <c r="C4" s="5">
        <v>1231923165.45</v>
      </c>
      <c r="D4" s="23">
        <v>47473588.409999996</v>
      </c>
      <c r="E4" s="5">
        <v>869909.42</v>
      </c>
      <c r="F4" s="5">
        <v>64367156.270000003</v>
      </c>
      <c r="G4" s="5">
        <v>204197542.09</v>
      </c>
      <c r="H4" s="5">
        <v>316887.8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9"/>
  <sheetViews>
    <sheetView zoomScaleNormal="100" workbookViewId="0">
      <selection activeCell="A11" sqref="A11"/>
    </sheetView>
  </sheetViews>
  <sheetFormatPr defaultRowHeight="15"/>
  <cols>
    <col min="1" max="1" width="49.42578125" customWidth="1"/>
    <col min="2" max="2" width="29.7109375" customWidth="1"/>
  </cols>
  <sheetData>
    <row r="1" spans="1:2">
      <c r="A1">
        <v>3</v>
      </c>
      <c r="B1" t="str">
        <f>INDEX(данные3!A2:A4, A1)</f>
        <v>2025 г.</v>
      </c>
    </row>
    <row r="2" spans="1:2" ht="30.4" customHeight="1">
      <c r="A2" s="4" t="s">
        <v>41</v>
      </c>
      <c r="B2">
        <f>VLOOKUP(B$1,данные3!$A:$K,MATCH(A2,данные3!$A$1:$K$1,0),0)</f>
        <v>207821362.90000001</v>
      </c>
    </row>
    <row r="3" spans="1:2" ht="82.5" customHeight="1">
      <c r="A3" s="4" t="s">
        <v>42</v>
      </c>
      <c r="B3">
        <f>VLOOKUP(B$1,данные3!$A:$K,MATCH(A3,данные3!$A$1:$K$1,0),0)</f>
        <v>1231923165.45</v>
      </c>
    </row>
    <row r="4" spans="1:2" ht="84.75" customHeight="1">
      <c r="A4" s="4" t="s">
        <v>43</v>
      </c>
      <c r="B4">
        <f>VLOOKUP(B$1,данные3!$A:$K,MATCH(A4,данные3!$A$1:$K$1,0),0)</f>
        <v>47473588.409999996</v>
      </c>
    </row>
    <row r="5" spans="1:2" ht="94.5" customHeight="1">
      <c r="A5" s="4" t="s">
        <v>44</v>
      </c>
      <c r="B5">
        <f>VLOOKUP(B$1,данные3!$A:$K,MATCH(A5,данные3!$A$1:$K$1,0),0)</f>
        <v>869909.42</v>
      </c>
    </row>
    <row r="6" spans="1:2" ht="99.75" customHeight="1">
      <c r="A6" s="4" t="s">
        <v>45</v>
      </c>
      <c r="B6">
        <f>VLOOKUP(B$1,данные3!$A:$K,MATCH(A6,данные3!$A$1:$K$1,0),0)</f>
        <v>64367156.270000003</v>
      </c>
    </row>
    <row r="7" spans="1:2" ht="75.75" customHeight="1">
      <c r="A7" s="4" t="s">
        <v>46</v>
      </c>
      <c r="B7">
        <f>VLOOKUP(B$1,данные3!$A:$K,MATCH(A7,данные3!$A$1:$K$1,0),0)</f>
        <v>204197542.09</v>
      </c>
    </row>
    <row r="8" spans="1:2" ht="60.75" customHeight="1">
      <c r="A8" s="4" t="s">
        <v>47</v>
      </c>
      <c r="B8">
        <f>VLOOKUP(B$1,данные3!$A:$K,MATCH(A8,данные3!$A$1:$K$1,0),0)</f>
        <v>316887.8</v>
      </c>
    </row>
    <row r="9" spans="1:2" ht="60" customHeight="1">
      <c r="A9" s="4" t="s">
        <v>10</v>
      </c>
      <c r="B9">
        <f>SUM(B2:B8)</f>
        <v>1756969612.3400002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Даар Дарья Владимировна</cp:lastModifiedBy>
  <dcterms:created xsi:type="dcterms:W3CDTF">2021-05-17T08:50:17Z</dcterms:created>
  <dcterms:modified xsi:type="dcterms:W3CDTF">2026-06-05T05:46:53Z</dcterms:modified>
</cp:coreProperties>
</file>